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C7B094.FINDEP.local\Profiles\Горюшкина\Desktop\Новый мониторинг\"/>
    </mc:Choice>
  </mc:AlternateContent>
  <bookViews>
    <workbookView xWindow="0" yWindow="0" windowWidth="28800" windowHeight="10200"/>
  </bookViews>
  <sheets>
    <sheet name="показатели" sheetId="1" r:id="rId1"/>
    <sheet name="И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9" i="1" l="1"/>
  <c r="AI18" i="1"/>
  <c r="AI17" i="1"/>
  <c r="AI16" i="1"/>
  <c r="AI15" i="1"/>
  <c r="AI14" i="1"/>
  <c r="AI13" i="1"/>
  <c r="AI11" i="1"/>
  <c r="AI10" i="1"/>
  <c r="AI9" i="1"/>
  <c r="E20" i="1" l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W20" i="1"/>
  <c r="Y20" i="1"/>
  <c r="AA20" i="1"/>
  <c r="AC20" i="1"/>
  <c r="AE20" i="1"/>
  <c r="D20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W12" i="1"/>
  <c r="Y12" i="1"/>
  <c r="AA12" i="1"/>
  <c r="AC12" i="1"/>
  <c r="AE12" i="1"/>
  <c r="D12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W8" i="1"/>
  <c r="X8" i="1"/>
  <c r="Y8" i="1"/>
  <c r="Z8" i="1"/>
  <c r="AA8" i="1"/>
  <c r="AB8" i="1"/>
  <c r="AC8" i="1"/>
  <c r="AD8" i="1"/>
  <c r="AE8" i="1"/>
  <c r="D8" i="1"/>
  <c r="E19" i="2" l="1"/>
  <c r="D19" i="2"/>
  <c r="D18" i="2"/>
  <c r="E10" i="2"/>
  <c r="E18" i="2" s="1"/>
  <c r="E6" i="2"/>
  <c r="AF10" i="1"/>
  <c r="AF11" i="1"/>
  <c r="AF9" i="1"/>
  <c r="F19" i="2" l="1"/>
  <c r="F12" i="2" l="1"/>
  <c r="F13" i="2"/>
  <c r="F14" i="2"/>
  <c r="F15" i="2"/>
  <c r="F16" i="2"/>
  <c r="F17" i="2"/>
  <c r="F11" i="2"/>
  <c r="F7" i="2"/>
  <c r="D10" i="2"/>
  <c r="F9" i="2"/>
  <c r="F8" i="2"/>
  <c r="D6" i="2"/>
  <c r="F10" i="2" l="1"/>
  <c r="F6" i="2"/>
  <c r="AH19" i="1"/>
  <c r="AF19" i="1"/>
  <c r="AF18" i="1"/>
  <c r="AH18" i="1" s="1"/>
  <c r="AH17" i="1"/>
  <c r="AF17" i="1"/>
  <c r="AF16" i="1"/>
  <c r="AH16" i="1" s="1"/>
  <c r="AH15" i="1"/>
  <c r="AF15" i="1"/>
  <c r="AF14" i="1"/>
  <c r="AH14" i="1" s="1"/>
  <c r="AH13" i="1"/>
  <c r="AF13" i="1"/>
  <c r="AF12" i="1"/>
  <c r="AH11" i="1"/>
  <c r="AH10" i="1"/>
  <c r="AH9" i="1"/>
  <c r="AH8" i="1" l="1"/>
  <c r="F18" i="2"/>
  <c r="AH12" i="1"/>
  <c r="AF8" i="1"/>
  <c r="AF20" i="1" s="1"/>
  <c r="AH20" i="1" l="1"/>
</calcChain>
</file>

<file path=xl/sharedStrings.xml><?xml version="1.0" encoding="utf-8"?>
<sst xmlns="http://schemas.openxmlformats.org/spreadsheetml/2006/main" count="168" uniqueCount="63">
  <si>
    <t>№</t>
  </si>
  <si>
    <t>Наименование главного администратора бюджетных средств</t>
  </si>
  <si>
    <t>Код ГАБС (КВСР)</t>
  </si>
  <si>
    <t>1.1.1.5. Качество планирования расходов</t>
  </si>
  <si>
    <t>1.1.2.1. Исполнение расходов</t>
  </si>
  <si>
    <t>1.1.2.3. Качество прогнозирования расходов ГАБС</t>
  </si>
  <si>
    <t>1.1.2.4. Уровень подготовки платежных документов ГАБС</t>
  </si>
  <si>
    <t>1.1.2.5. Наличие просроченной дебиторской задолженности по расходам</t>
  </si>
  <si>
    <t>1.1.2.6. Наличие просроченной кредиторской задолженности по расходам</t>
  </si>
  <si>
    <t>1.1.2.8. Коэффициент сложности исполнения бюджетных ассигнований по расходам</t>
  </si>
  <si>
    <t>1.2.1. Полнота зачисления платежей в бюджет муниципального округа по ГАБС, объем невыясненных поступлений</t>
  </si>
  <si>
    <t xml:space="preserve">2.1. Исполнение расходов на закупку товаров, работ и услуг для обеспечения муниципальных нужд 
</t>
  </si>
  <si>
    <t>3.1. Исполнение расходов на бюджетные инвестиции в объекты капитального строительства муниципальной собственности</t>
  </si>
  <si>
    <t>4.1. Исполнение планов финансово-хозяйственной деятельности (ФХД) по доходам (по всем видам финансового обеспечения)</t>
  </si>
  <si>
    <t>4.4. Уровень подготовки платежных документов бюджетными и автономными учреждениями</t>
  </si>
  <si>
    <t>4.6. Наличие просроченной кредиторской задолженности по расходам</t>
  </si>
  <si>
    <t>ИТОГО по ГАБС</t>
  </si>
  <si>
    <t>значение показателя</t>
  </si>
  <si>
    <t>Кол-во баллов</t>
  </si>
  <si>
    <t>Кол-во показателей</t>
  </si>
  <si>
    <t>средний балл</t>
  </si>
  <si>
    <t>Группа 1</t>
  </si>
  <si>
    <t>Х</t>
  </si>
  <si>
    <t>Администрация округа</t>
  </si>
  <si>
    <t>487</t>
  </si>
  <si>
    <t>-</t>
  </si>
  <si>
    <t>Управление образовния</t>
  </si>
  <si>
    <t>074</t>
  </si>
  <si>
    <t>Управление культуры</t>
  </si>
  <si>
    <t>057</t>
  </si>
  <si>
    <t>Группа 2</t>
  </si>
  <si>
    <t>Управление развития территорий</t>
  </si>
  <si>
    <t>002</t>
  </si>
  <si>
    <t>КУМИ</t>
  </si>
  <si>
    <t>366</t>
  </si>
  <si>
    <t>Управление финансов</t>
  </si>
  <si>
    <t>001</t>
  </si>
  <si>
    <t>Управление строительства и ЖКХ</t>
  </si>
  <si>
    <t>128</t>
  </si>
  <si>
    <t>Управление с/х</t>
  </si>
  <si>
    <t>082</t>
  </si>
  <si>
    <t>КСК</t>
  </si>
  <si>
    <t>306</t>
  </si>
  <si>
    <t>Совет депутатов</t>
  </si>
  <si>
    <t>489</t>
  </si>
  <si>
    <t>Средний показатель по бюджету муниципального округа</t>
  </si>
  <si>
    <t xml:space="preserve">Отчет </t>
  </si>
  <si>
    <t xml:space="preserve">о результатах мониторинга качества финансового менеджмента по главным администраторам бюджетных средств 
по итогам отчетного периода </t>
  </si>
  <si>
    <r>
      <t xml:space="preserve">Периодичность: </t>
    </r>
    <r>
      <rPr>
        <u/>
        <sz val="11"/>
        <color theme="1"/>
        <rFont val="Times New Roman"/>
        <family val="1"/>
        <charset val="204"/>
      </rPr>
      <t>полугодие</t>
    </r>
    <r>
      <rPr>
        <sz val="11"/>
        <color theme="1"/>
        <rFont val="Times New Roman"/>
        <family val="1"/>
        <charset val="204"/>
      </rPr>
      <t xml:space="preserve">, 9 месяцев, годовая </t>
    </r>
  </si>
  <si>
    <t xml:space="preserve">на 01июля 2026г. </t>
  </si>
  <si>
    <t>№ п/п</t>
  </si>
  <si>
    <r>
      <t>Количество баллов по ГАБС, всего (Б</t>
    </r>
    <r>
      <rPr>
        <b/>
        <vertAlign val="subscript"/>
        <sz val="10"/>
        <color theme="1"/>
        <rFont val="Times New Roman"/>
        <family val="1"/>
        <charset val="204"/>
      </rPr>
      <t>0</t>
    </r>
    <r>
      <rPr>
        <b/>
        <sz val="10"/>
        <color theme="1"/>
        <rFont val="Times New Roman"/>
        <family val="1"/>
        <charset val="204"/>
      </rPr>
      <t>)</t>
    </r>
  </si>
  <si>
    <r>
      <t>Максимально возможное количество баллов по ГАБС (Б</t>
    </r>
    <r>
      <rPr>
        <b/>
        <vertAlign val="subscript"/>
        <sz val="10"/>
        <color theme="1"/>
        <rFont val="Times New Roman"/>
        <family val="1"/>
        <charset val="204"/>
      </rPr>
      <t>макс</t>
    </r>
    <r>
      <rPr>
        <b/>
        <sz val="10"/>
        <color theme="1"/>
        <rFont val="Times New Roman"/>
        <family val="1"/>
        <charset val="204"/>
      </rPr>
      <t>)</t>
    </r>
  </si>
  <si>
    <r>
      <t>Индекс качества (И</t>
    </r>
    <r>
      <rPr>
        <b/>
        <vertAlign val="subscript"/>
        <sz val="10"/>
        <color theme="1"/>
        <rFont val="Times New Roman"/>
        <family val="1"/>
        <charset val="204"/>
      </rPr>
      <t>К</t>
    </r>
    <r>
      <rPr>
        <b/>
        <sz val="10"/>
        <color theme="1"/>
        <rFont val="Times New Roman"/>
        <family val="1"/>
        <charset val="204"/>
      </rPr>
      <t>), %</t>
    </r>
  </si>
  <si>
    <t>((гр. 4 / гр. 5) x 100)</t>
  </si>
  <si>
    <t>Итого по показателю</t>
  </si>
  <si>
    <t>______________________</t>
  </si>
  <si>
    <t xml:space="preserve">Начальник финансового управления </t>
  </si>
  <si>
    <t>Е.В. Хилова</t>
  </si>
  <si>
    <t>4.5. Наличие просроченной дебиторской задолженности по расходам</t>
  </si>
  <si>
    <t>Индекс качества
финансового менеджмента по главным администраторам
бюджетных средств за 6 месяцев 2026 года</t>
  </si>
  <si>
    <t>Финансовое управление</t>
  </si>
  <si>
    <t>Управление архитектуры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</si>
</sst>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0.0%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vertAlign val="subscript"/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9" fontId="9" fillId="0" borderId="0" applyFont="0" applyFill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0" fontId="3" fillId="0" borderId="0" xfId="1" applyFont="1"/>
    <xf numFmtId="0" fontId="1" fillId="0" borderId="1" xfId="1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4" fontId="3" fillId="0" borderId="0" xfId="1" applyNumberFormat="1" applyFont="1"/>
    <xf numFmtId="49" fontId="1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/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1" fillId="0" borderId="1" xfId="2" applyNumberFormat="1" applyFont="1" applyBorder="1" applyAlignment="1">
      <alignment horizontal="center" vertical="center" wrapText="1"/>
    </xf>
    <xf numFmtId="166" fontId="2" fillId="0" borderId="1" xfId="2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1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"/>
  <sheetViews>
    <sheetView tabSelected="1" workbookViewId="0">
      <selection activeCell="AK7" sqref="AK7"/>
    </sheetView>
  </sheetViews>
  <sheetFormatPr defaultRowHeight="15" x14ac:dyDescent="0.25"/>
  <cols>
    <col min="1" max="1" width="4.85546875" customWidth="1"/>
    <col min="2" max="2" width="11.140625" customWidth="1"/>
    <col min="3" max="3" width="6.140625" customWidth="1"/>
    <col min="4" max="4" width="6.5703125" customWidth="1"/>
    <col min="5" max="5" width="6.28515625" customWidth="1"/>
    <col min="6" max="6" width="6.5703125" customWidth="1"/>
    <col min="7" max="7" width="7.140625" customWidth="1"/>
    <col min="8" max="8" width="6" customWidth="1"/>
    <col min="9" max="9" width="7.5703125" customWidth="1"/>
    <col min="10" max="10" width="7.85546875" customWidth="1"/>
    <col min="11" max="11" width="6.85546875" customWidth="1"/>
    <col min="12" max="12" width="5.140625" customWidth="1"/>
    <col min="13" max="13" width="5.7109375" customWidth="1"/>
    <col min="14" max="14" width="6.5703125" customWidth="1"/>
    <col min="15" max="15" width="7.42578125" customWidth="1"/>
    <col min="16" max="16" width="8.5703125" customWidth="1"/>
    <col min="17" max="17" width="6.42578125" customWidth="1"/>
    <col min="18" max="18" width="5.5703125" customWidth="1"/>
    <col min="19" max="19" width="6.42578125" customWidth="1"/>
    <col min="20" max="21" width="6.7109375" customWidth="1"/>
    <col min="22" max="22" width="6.42578125" customWidth="1"/>
    <col min="23" max="23" width="6.5703125" customWidth="1"/>
    <col min="24" max="24" width="5.85546875" customWidth="1"/>
    <col min="25" max="25" width="6.5703125" customWidth="1"/>
    <col min="26" max="26" width="6" customWidth="1"/>
    <col min="27" max="27" width="7" customWidth="1"/>
    <col min="28" max="28" width="6.140625" customWidth="1"/>
    <col min="29" max="29" width="7" customWidth="1"/>
    <col min="30" max="30" width="5.42578125" customWidth="1"/>
    <col min="31" max="31" width="6.42578125" customWidth="1"/>
    <col min="32" max="32" width="6.85546875" customWidth="1"/>
    <col min="33" max="33" width="6.140625" customWidth="1"/>
    <col min="34" max="34" width="6.85546875" customWidth="1"/>
  </cols>
  <sheetData>
    <row r="1" spans="1:35" x14ac:dyDescent="0.25">
      <c r="A1" s="29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</row>
    <row r="2" spans="1:35" ht="15" customHeight="1" x14ac:dyDescent="0.25">
      <c r="A2" s="30" t="s">
        <v>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5" x14ac:dyDescent="0.25">
      <c r="A3" s="31" t="s">
        <v>48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5" x14ac:dyDescent="0.25">
      <c r="A4" s="32" t="s">
        <v>49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</row>
    <row r="5" spans="1:35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</row>
    <row r="6" spans="1:35" ht="186.75" customHeight="1" x14ac:dyDescent="0.25">
      <c r="A6" s="26" t="s">
        <v>0</v>
      </c>
      <c r="B6" s="26" t="s">
        <v>1</v>
      </c>
      <c r="C6" s="26" t="s">
        <v>2</v>
      </c>
      <c r="D6" s="26" t="s">
        <v>3</v>
      </c>
      <c r="E6" s="26"/>
      <c r="F6" s="26" t="s">
        <v>4</v>
      </c>
      <c r="G6" s="26"/>
      <c r="H6" s="26" t="s">
        <v>5</v>
      </c>
      <c r="I6" s="26"/>
      <c r="J6" s="26" t="s">
        <v>6</v>
      </c>
      <c r="K6" s="26"/>
      <c r="L6" s="26" t="s">
        <v>7</v>
      </c>
      <c r="M6" s="26"/>
      <c r="N6" s="26" t="s">
        <v>8</v>
      </c>
      <c r="O6" s="26"/>
      <c r="P6" s="26" t="s">
        <v>9</v>
      </c>
      <c r="Q6" s="26"/>
      <c r="R6" s="26" t="s">
        <v>10</v>
      </c>
      <c r="S6" s="26"/>
      <c r="T6" s="26" t="s">
        <v>11</v>
      </c>
      <c r="U6" s="26"/>
      <c r="V6" s="26" t="s">
        <v>12</v>
      </c>
      <c r="W6" s="26"/>
      <c r="X6" s="26" t="s">
        <v>13</v>
      </c>
      <c r="Y6" s="26"/>
      <c r="Z6" s="26" t="s">
        <v>14</v>
      </c>
      <c r="AA6" s="26"/>
      <c r="AB6" s="26" t="s">
        <v>59</v>
      </c>
      <c r="AC6" s="26"/>
      <c r="AD6" s="26" t="s">
        <v>15</v>
      </c>
      <c r="AE6" s="26"/>
      <c r="AF6" s="26" t="s">
        <v>16</v>
      </c>
      <c r="AG6" s="26"/>
      <c r="AH6" s="26"/>
      <c r="AI6" s="42"/>
    </row>
    <row r="7" spans="1:35" ht="56.25" customHeight="1" x14ac:dyDescent="0.25">
      <c r="A7" s="26"/>
      <c r="B7" s="26"/>
      <c r="C7" s="26"/>
      <c r="D7" s="4" t="s">
        <v>17</v>
      </c>
      <c r="E7" s="4" t="s">
        <v>18</v>
      </c>
      <c r="F7" s="4" t="s">
        <v>17</v>
      </c>
      <c r="G7" s="4" t="s">
        <v>18</v>
      </c>
      <c r="H7" s="4" t="s">
        <v>17</v>
      </c>
      <c r="I7" s="4" t="s">
        <v>18</v>
      </c>
      <c r="J7" s="4" t="s">
        <v>17</v>
      </c>
      <c r="K7" s="4" t="s">
        <v>18</v>
      </c>
      <c r="L7" s="4" t="s">
        <v>17</v>
      </c>
      <c r="M7" s="4" t="s">
        <v>18</v>
      </c>
      <c r="N7" s="4" t="s">
        <v>17</v>
      </c>
      <c r="O7" s="4" t="s">
        <v>18</v>
      </c>
      <c r="P7" s="4" t="s">
        <v>17</v>
      </c>
      <c r="Q7" s="4" t="s">
        <v>18</v>
      </c>
      <c r="R7" s="4" t="s">
        <v>17</v>
      </c>
      <c r="S7" s="4" t="s">
        <v>18</v>
      </c>
      <c r="T7" s="4" t="s">
        <v>17</v>
      </c>
      <c r="U7" s="4" t="s">
        <v>18</v>
      </c>
      <c r="V7" s="4" t="s">
        <v>17</v>
      </c>
      <c r="W7" s="4" t="s">
        <v>18</v>
      </c>
      <c r="X7" s="4" t="s">
        <v>17</v>
      </c>
      <c r="Y7" s="4" t="s">
        <v>18</v>
      </c>
      <c r="Z7" s="4" t="s">
        <v>17</v>
      </c>
      <c r="AA7" s="4" t="s">
        <v>18</v>
      </c>
      <c r="AB7" s="4" t="s">
        <v>17</v>
      </c>
      <c r="AC7" s="4" t="s">
        <v>18</v>
      </c>
      <c r="AD7" s="4" t="s">
        <v>17</v>
      </c>
      <c r="AE7" s="4" t="s">
        <v>18</v>
      </c>
      <c r="AF7" s="4" t="s">
        <v>18</v>
      </c>
      <c r="AG7" s="4" t="s">
        <v>19</v>
      </c>
      <c r="AH7" s="4" t="s">
        <v>20</v>
      </c>
      <c r="AI7" s="42"/>
    </row>
    <row r="8" spans="1:35" ht="25.5" customHeight="1" x14ac:dyDescent="0.25">
      <c r="A8" s="28" t="s">
        <v>21</v>
      </c>
      <c r="B8" s="28"/>
      <c r="C8" s="1" t="s">
        <v>22</v>
      </c>
      <c r="D8" s="5">
        <f>D9+D10+D11</f>
        <v>301.39999999999998</v>
      </c>
      <c r="E8" s="5">
        <f t="shared" ref="E8:AE8" si="0">E9+E10+E11</f>
        <v>10</v>
      </c>
      <c r="F8" s="5">
        <f t="shared" si="0"/>
        <v>282</v>
      </c>
      <c r="G8" s="5">
        <f t="shared" si="0"/>
        <v>17.8</v>
      </c>
      <c r="H8" s="5">
        <f t="shared" si="0"/>
        <v>282</v>
      </c>
      <c r="I8" s="5">
        <f t="shared" si="0"/>
        <v>17.8</v>
      </c>
      <c r="J8" s="5">
        <f t="shared" si="0"/>
        <v>298.7</v>
      </c>
      <c r="K8" s="5">
        <f t="shared" si="0"/>
        <v>13.1</v>
      </c>
      <c r="L8" s="5">
        <f t="shared" si="0"/>
        <v>0</v>
      </c>
      <c r="M8" s="5">
        <f t="shared" si="0"/>
        <v>15</v>
      </c>
      <c r="N8" s="5">
        <f t="shared" si="0"/>
        <v>0</v>
      </c>
      <c r="O8" s="5">
        <f t="shared" si="0"/>
        <v>15</v>
      </c>
      <c r="P8" s="5">
        <f t="shared" si="0"/>
        <v>2738</v>
      </c>
      <c r="Q8" s="5">
        <f t="shared" si="0"/>
        <v>17.2</v>
      </c>
      <c r="R8" s="5">
        <f t="shared" si="0"/>
        <v>0</v>
      </c>
      <c r="S8" s="5">
        <f t="shared" si="0"/>
        <v>15</v>
      </c>
      <c r="T8" s="5">
        <f t="shared" si="0"/>
        <v>261.10000000000002</v>
      </c>
      <c r="U8" s="5">
        <f t="shared" si="0"/>
        <v>14.7</v>
      </c>
      <c r="V8" s="5" t="s">
        <v>25</v>
      </c>
      <c r="W8" s="5">
        <f t="shared" si="0"/>
        <v>0</v>
      </c>
      <c r="X8" s="5">
        <f t="shared" si="0"/>
        <v>277.8</v>
      </c>
      <c r="Y8" s="5">
        <f t="shared" si="0"/>
        <v>18.3</v>
      </c>
      <c r="Z8" s="5">
        <f t="shared" si="0"/>
        <v>298.39999999999998</v>
      </c>
      <c r="AA8" s="5">
        <f t="shared" si="0"/>
        <v>14.3</v>
      </c>
      <c r="AB8" s="5">
        <f t="shared" si="0"/>
        <v>0</v>
      </c>
      <c r="AC8" s="5">
        <f t="shared" si="0"/>
        <v>30</v>
      </c>
      <c r="AD8" s="5">
        <f t="shared" si="0"/>
        <v>0</v>
      </c>
      <c r="AE8" s="5">
        <f t="shared" si="0"/>
        <v>30</v>
      </c>
      <c r="AF8" s="5">
        <f>AF9+AF10+AF11</f>
        <v>228.20000000000002</v>
      </c>
      <c r="AG8" s="1" t="s">
        <v>22</v>
      </c>
      <c r="AH8" s="5">
        <f>AH9+AH10+AH11</f>
        <v>16.3</v>
      </c>
      <c r="AI8" s="42"/>
    </row>
    <row r="9" spans="1:35" ht="28.5" customHeight="1" x14ac:dyDescent="0.25">
      <c r="A9" s="2">
        <v>1</v>
      </c>
      <c r="B9" s="3" t="s">
        <v>23</v>
      </c>
      <c r="C9" s="21" t="s">
        <v>24</v>
      </c>
      <c r="D9" s="6">
        <v>99.9</v>
      </c>
      <c r="E9" s="7">
        <v>0</v>
      </c>
      <c r="F9" s="6">
        <v>85.4</v>
      </c>
      <c r="G9" s="7">
        <v>0</v>
      </c>
      <c r="H9" s="6">
        <v>85.4</v>
      </c>
      <c r="I9" s="7">
        <v>0</v>
      </c>
      <c r="J9" s="6">
        <v>99.7</v>
      </c>
      <c r="K9" s="7">
        <v>3.1</v>
      </c>
      <c r="L9" s="6">
        <v>0</v>
      </c>
      <c r="M9" s="7">
        <v>5</v>
      </c>
      <c r="N9" s="6">
        <v>0</v>
      </c>
      <c r="O9" s="7">
        <v>5</v>
      </c>
      <c r="P9" s="6">
        <v>105.6</v>
      </c>
      <c r="Q9" s="7">
        <v>0</v>
      </c>
      <c r="R9" s="6">
        <v>0</v>
      </c>
      <c r="S9" s="7">
        <v>5</v>
      </c>
      <c r="T9" s="6">
        <v>63.6</v>
      </c>
      <c r="U9" s="7">
        <v>0</v>
      </c>
      <c r="V9" s="6" t="s">
        <v>25</v>
      </c>
      <c r="W9" s="7">
        <v>0</v>
      </c>
      <c r="X9" s="6">
        <v>81.3</v>
      </c>
      <c r="Y9" s="7">
        <v>0</v>
      </c>
      <c r="Z9" s="6">
        <v>100</v>
      </c>
      <c r="AA9" s="7">
        <v>10</v>
      </c>
      <c r="AB9" s="6">
        <v>0</v>
      </c>
      <c r="AC9" s="7">
        <v>10</v>
      </c>
      <c r="AD9" s="6">
        <v>0</v>
      </c>
      <c r="AE9" s="7">
        <v>10</v>
      </c>
      <c r="AF9" s="8">
        <f>E9+G9+I9+K9+M9+O9+Q9+S9+U9+W9+Y9+AA9+AE9+AC9</f>
        <v>48.1</v>
      </c>
      <c r="AG9" s="6">
        <v>14</v>
      </c>
      <c r="AH9" s="7">
        <f>AF9/AG9</f>
        <v>3.4357142857142859</v>
      </c>
      <c r="AI9" s="43">
        <f>AF9/AF11*100</f>
        <v>45.164319248826288</v>
      </c>
    </row>
    <row r="10" spans="1:35" ht="31.5" customHeight="1" x14ac:dyDescent="0.25">
      <c r="A10" s="2">
        <v>2</v>
      </c>
      <c r="B10" s="3" t="s">
        <v>26</v>
      </c>
      <c r="C10" s="21" t="s">
        <v>27</v>
      </c>
      <c r="D10" s="6">
        <v>99.9</v>
      </c>
      <c r="E10" s="7">
        <v>0</v>
      </c>
      <c r="F10" s="6">
        <v>96.7</v>
      </c>
      <c r="G10" s="7">
        <v>7.8</v>
      </c>
      <c r="H10" s="6">
        <v>96.7</v>
      </c>
      <c r="I10" s="7">
        <v>7.8</v>
      </c>
      <c r="J10" s="6">
        <v>99.2</v>
      </c>
      <c r="K10" s="7">
        <v>0</v>
      </c>
      <c r="L10" s="6">
        <v>0</v>
      </c>
      <c r="M10" s="7">
        <v>5</v>
      </c>
      <c r="N10" s="6">
        <v>0</v>
      </c>
      <c r="O10" s="7">
        <v>5</v>
      </c>
      <c r="P10" s="6">
        <v>1515.2</v>
      </c>
      <c r="Q10" s="7">
        <v>10</v>
      </c>
      <c r="R10" s="6">
        <v>0</v>
      </c>
      <c r="S10" s="7">
        <v>5</v>
      </c>
      <c r="T10" s="6">
        <v>97.8</v>
      </c>
      <c r="U10" s="7">
        <v>4.7</v>
      </c>
      <c r="V10" s="6" t="s">
        <v>25</v>
      </c>
      <c r="W10" s="7">
        <v>0</v>
      </c>
      <c r="X10" s="6">
        <v>96.7</v>
      </c>
      <c r="Y10" s="7">
        <v>8.3000000000000007</v>
      </c>
      <c r="Z10" s="6">
        <v>98.6</v>
      </c>
      <c r="AA10" s="7">
        <v>0</v>
      </c>
      <c r="AB10" s="6">
        <v>0</v>
      </c>
      <c r="AC10" s="7">
        <v>10</v>
      </c>
      <c r="AD10" s="6">
        <v>0</v>
      </c>
      <c r="AE10" s="7">
        <v>10</v>
      </c>
      <c r="AF10" s="8">
        <f t="shared" ref="AF10:AF11" si="1">E10+G10+I10+K10+M10+O10+Q10+S10+U10+W10+Y10+AA10+AE10+AC10</f>
        <v>73.600000000000009</v>
      </c>
      <c r="AG10" s="6">
        <v>14</v>
      </c>
      <c r="AH10" s="7">
        <f>AF10/AG10</f>
        <v>5.257142857142858</v>
      </c>
      <c r="AI10" s="43">
        <f>AF10/AF11*100</f>
        <v>69.107981220657294</v>
      </c>
    </row>
    <row r="11" spans="1:35" ht="33" customHeight="1" x14ac:dyDescent="0.25">
      <c r="A11" s="2">
        <v>3</v>
      </c>
      <c r="B11" s="3" t="s">
        <v>28</v>
      </c>
      <c r="C11" s="21" t="s">
        <v>29</v>
      </c>
      <c r="D11" s="6">
        <v>101.6</v>
      </c>
      <c r="E11" s="7">
        <v>10</v>
      </c>
      <c r="F11" s="6">
        <v>99.9</v>
      </c>
      <c r="G11" s="7">
        <v>10</v>
      </c>
      <c r="H11" s="6">
        <v>99.9</v>
      </c>
      <c r="I11" s="7">
        <v>10</v>
      </c>
      <c r="J11" s="6">
        <v>99.8</v>
      </c>
      <c r="K11" s="7">
        <v>10</v>
      </c>
      <c r="L11" s="6">
        <v>0</v>
      </c>
      <c r="M11" s="7">
        <v>5</v>
      </c>
      <c r="N11" s="6">
        <v>0</v>
      </c>
      <c r="O11" s="7">
        <v>5</v>
      </c>
      <c r="P11" s="6">
        <v>1117.2</v>
      </c>
      <c r="Q11" s="7">
        <v>7.2</v>
      </c>
      <c r="R11" s="6">
        <v>0</v>
      </c>
      <c r="S11" s="7">
        <v>5</v>
      </c>
      <c r="T11" s="6">
        <v>99.7</v>
      </c>
      <c r="U11" s="7">
        <v>10</v>
      </c>
      <c r="V11" s="6" t="s">
        <v>25</v>
      </c>
      <c r="W11" s="7">
        <v>0</v>
      </c>
      <c r="X11" s="6">
        <v>99.8</v>
      </c>
      <c r="Y11" s="7">
        <v>10</v>
      </c>
      <c r="Z11" s="6">
        <v>99.8</v>
      </c>
      <c r="AA11" s="7">
        <v>4.3</v>
      </c>
      <c r="AB11" s="6">
        <v>0</v>
      </c>
      <c r="AC11" s="7">
        <v>10</v>
      </c>
      <c r="AD11" s="6">
        <v>0</v>
      </c>
      <c r="AE11" s="7">
        <v>10</v>
      </c>
      <c r="AF11" s="8">
        <f t="shared" si="1"/>
        <v>106.5</v>
      </c>
      <c r="AG11" s="6">
        <v>14</v>
      </c>
      <c r="AH11" s="7">
        <f>AF11/AG11</f>
        <v>7.6071428571428568</v>
      </c>
      <c r="AI11" s="43">
        <f>AF11/AF11*100</f>
        <v>100</v>
      </c>
    </row>
    <row r="12" spans="1:35" ht="23.25" customHeight="1" x14ac:dyDescent="0.25">
      <c r="A12" s="28" t="s">
        <v>30</v>
      </c>
      <c r="B12" s="28"/>
      <c r="C12" s="22" t="s">
        <v>22</v>
      </c>
      <c r="D12" s="5">
        <f>D13+D14+D15+D16+D17+D18+D19</f>
        <v>687.5</v>
      </c>
      <c r="E12" s="5">
        <f t="shared" ref="E12:AE12" si="2">E13+E14+E15+E16+E17+E18+E19</f>
        <v>39.800000000000004</v>
      </c>
      <c r="F12" s="5">
        <f t="shared" si="2"/>
        <v>581.19999999999993</v>
      </c>
      <c r="G12" s="5">
        <f t="shared" si="2"/>
        <v>51.2</v>
      </c>
      <c r="H12" s="5">
        <f t="shared" si="2"/>
        <v>581.19999999999993</v>
      </c>
      <c r="I12" s="5">
        <f t="shared" si="2"/>
        <v>51.2</v>
      </c>
      <c r="J12" s="5">
        <f t="shared" si="2"/>
        <v>698.8</v>
      </c>
      <c r="K12" s="5">
        <f t="shared" si="2"/>
        <v>60</v>
      </c>
      <c r="L12" s="5">
        <f t="shared" si="2"/>
        <v>0</v>
      </c>
      <c r="M12" s="5">
        <f t="shared" si="2"/>
        <v>35</v>
      </c>
      <c r="N12" s="5">
        <f t="shared" si="2"/>
        <v>0</v>
      </c>
      <c r="O12" s="5">
        <f t="shared" si="2"/>
        <v>35</v>
      </c>
      <c r="P12" s="5">
        <f t="shared" si="2"/>
        <v>125.00000000000001</v>
      </c>
      <c r="Q12" s="5">
        <f t="shared" si="2"/>
        <v>25.7</v>
      </c>
      <c r="R12" s="5">
        <f t="shared" si="2"/>
        <v>0</v>
      </c>
      <c r="S12" s="5">
        <f t="shared" si="2"/>
        <v>35</v>
      </c>
      <c r="T12" s="5">
        <f t="shared" si="2"/>
        <v>459.40000000000003</v>
      </c>
      <c r="U12" s="5">
        <f t="shared" si="2"/>
        <v>24.4</v>
      </c>
      <c r="V12" s="5" t="s">
        <v>25</v>
      </c>
      <c r="W12" s="5">
        <f t="shared" si="2"/>
        <v>0</v>
      </c>
      <c r="X12" s="5" t="s">
        <v>25</v>
      </c>
      <c r="Y12" s="5">
        <f t="shared" si="2"/>
        <v>0</v>
      </c>
      <c r="Z12" s="5" t="s">
        <v>25</v>
      </c>
      <c r="AA12" s="5">
        <f t="shared" si="2"/>
        <v>0</v>
      </c>
      <c r="AB12" s="5" t="s">
        <v>25</v>
      </c>
      <c r="AC12" s="5">
        <f t="shared" si="2"/>
        <v>0</v>
      </c>
      <c r="AD12" s="5" t="s">
        <v>25</v>
      </c>
      <c r="AE12" s="5">
        <f t="shared" si="2"/>
        <v>0</v>
      </c>
      <c r="AF12" s="5">
        <f>AF13+AF14+AF15+AF16+AF17+AF18+AF19</f>
        <v>357.3</v>
      </c>
      <c r="AG12" s="1" t="s">
        <v>22</v>
      </c>
      <c r="AH12" s="5">
        <f>AH13+AH14+AH15+AH16+AH17+AH18+AH19</f>
        <v>35.729999999999997</v>
      </c>
      <c r="AI12" s="42"/>
    </row>
    <row r="13" spans="1:35" ht="47.25" customHeight="1" x14ac:dyDescent="0.25">
      <c r="A13" s="2">
        <v>1</v>
      </c>
      <c r="B13" s="3" t="s">
        <v>31</v>
      </c>
      <c r="C13" s="21" t="s">
        <v>32</v>
      </c>
      <c r="D13" s="6">
        <v>99.9</v>
      </c>
      <c r="E13" s="7">
        <v>10</v>
      </c>
      <c r="F13" s="6">
        <v>48.9</v>
      </c>
      <c r="G13" s="7">
        <v>0</v>
      </c>
      <c r="H13" s="6">
        <v>48.9</v>
      </c>
      <c r="I13" s="7">
        <v>0</v>
      </c>
      <c r="J13" s="6">
        <v>98.8</v>
      </c>
      <c r="K13" s="7">
        <v>0</v>
      </c>
      <c r="L13" s="6">
        <v>0</v>
      </c>
      <c r="M13" s="7">
        <v>5</v>
      </c>
      <c r="N13" s="6">
        <v>0</v>
      </c>
      <c r="O13" s="7">
        <v>5</v>
      </c>
      <c r="P13" s="6">
        <v>24.4</v>
      </c>
      <c r="Q13" s="7">
        <v>6.4</v>
      </c>
      <c r="R13" s="6">
        <v>0</v>
      </c>
      <c r="S13" s="7">
        <v>5</v>
      </c>
      <c r="T13" s="6">
        <v>35.5</v>
      </c>
      <c r="U13" s="7">
        <v>0.3</v>
      </c>
      <c r="V13" s="6" t="s">
        <v>25</v>
      </c>
      <c r="W13" s="7">
        <v>0</v>
      </c>
      <c r="X13" s="6" t="s">
        <v>25</v>
      </c>
      <c r="Y13" s="7">
        <v>0</v>
      </c>
      <c r="Z13" s="6" t="s">
        <v>25</v>
      </c>
      <c r="AA13" s="7">
        <v>0</v>
      </c>
      <c r="AB13" s="6" t="s">
        <v>25</v>
      </c>
      <c r="AC13" s="7">
        <v>0</v>
      </c>
      <c r="AD13" s="6" t="s">
        <v>25</v>
      </c>
      <c r="AE13" s="7">
        <v>0</v>
      </c>
      <c r="AF13" s="8">
        <f t="shared" ref="AF13" si="3">E13+G13+I13+K13+M13+O13+Q13+S13+U13+W13+Y13+AA13+AE13</f>
        <v>31.7</v>
      </c>
      <c r="AG13" s="6">
        <v>10</v>
      </c>
      <c r="AH13" s="7">
        <f t="shared" ref="AH13" si="4">AF13/AG13</f>
        <v>3.17</v>
      </c>
      <c r="AI13" s="43">
        <f>AF13/AF19*100</f>
        <v>50.964630225080384</v>
      </c>
    </row>
    <row r="14" spans="1:35" ht="21.75" customHeight="1" x14ac:dyDescent="0.25">
      <c r="A14" s="2">
        <v>2</v>
      </c>
      <c r="B14" s="3" t="s">
        <v>33</v>
      </c>
      <c r="C14" s="21" t="s">
        <v>34</v>
      </c>
      <c r="D14" s="6">
        <v>96.8</v>
      </c>
      <c r="E14" s="7">
        <v>2.1</v>
      </c>
      <c r="F14" s="6">
        <v>92.8</v>
      </c>
      <c r="G14" s="7">
        <v>9.4</v>
      </c>
      <c r="H14" s="6">
        <v>92.8</v>
      </c>
      <c r="I14" s="7">
        <v>9.4</v>
      </c>
      <c r="J14" s="6">
        <v>100</v>
      </c>
      <c r="K14" s="7">
        <v>10</v>
      </c>
      <c r="L14" s="6">
        <v>0</v>
      </c>
      <c r="M14" s="7">
        <v>5</v>
      </c>
      <c r="N14" s="6">
        <v>0</v>
      </c>
      <c r="O14" s="7">
        <v>5</v>
      </c>
      <c r="P14" s="6">
        <v>9.1</v>
      </c>
      <c r="Q14" s="7">
        <v>0</v>
      </c>
      <c r="R14" s="6">
        <v>0</v>
      </c>
      <c r="S14" s="7">
        <v>5</v>
      </c>
      <c r="T14" s="6">
        <v>37.200000000000003</v>
      </c>
      <c r="U14" s="7">
        <v>0.4</v>
      </c>
      <c r="V14" s="6" t="s">
        <v>25</v>
      </c>
      <c r="W14" s="7">
        <v>0</v>
      </c>
      <c r="X14" s="6" t="s">
        <v>25</v>
      </c>
      <c r="Y14" s="7">
        <v>0</v>
      </c>
      <c r="Z14" s="6" t="s">
        <v>25</v>
      </c>
      <c r="AA14" s="7">
        <v>0</v>
      </c>
      <c r="AB14" s="6" t="s">
        <v>25</v>
      </c>
      <c r="AC14" s="7">
        <v>0</v>
      </c>
      <c r="AD14" s="6" t="s">
        <v>25</v>
      </c>
      <c r="AE14" s="7">
        <v>0</v>
      </c>
      <c r="AF14" s="8">
        <f>E14+G14+I14+K14+M14+O14+Q14+S14+U14+W14+Y14+AA14+AE14</f>
        <v>46.3</v>
      </c>
      <c r="AG14" s="6">
        <v>10</v>
      </c>
      <c r="AH14" s="7">
        <f>AF14/AG14</f>
        <v>4.63</v>
      </c>
      <c r="AI14" s="43">
        <f>AF14/AF19*100</f>
        <v>74.437299035369762</v>
      </c>
    </row>
    <row r="15" spans="1:35" ht="48.75" customHeight="1" x14ac:dyDescent="0.25">
      <c r="A15" s="2">
        <v>3</v>
      </c>
      <c r="B15" s="3" t="s">
        <v>61</v>
      </c>
      <c r="C15" s="21" t="s">
        <v>36</v>
      </c>
      <c r="D15" s="6">
        <v>96</v>
      </c>
      <c r="E15" s="7">
        <v>0</v>
      </c>
      <c r="F15" s="6">
        <v>89.3</v>
      </c>
      <c r="G15" s="7">
        <v>8.6999999999999993</v>
      </c>
      <c r="H15" s="6">
        <v>89.3</v>
      </c>
      <c r="I15" s="7">
        <v>8.6999999999999993</v>
      </c>
      <c r="J15" s="6">
        <v>100</v>
      </c>
      <c r="K15" s="7">
        <v>10</v>
      </c>
      <c r="L15" s="6">
        <v>0</v>
      </c>
      <c r="M15" s="7">
        <v>5</v>
      </c>
      <c r="N15" s="6">
        <v>0</v>
      </c>
      <c r="O15" s="7">
        <v>5</v>
      </c>
      <c r="P15" s="6">
        <v>10.9</v>
      </c>
      <c r="Q15" s="7">
        <v>0.8</v>
      </c>
      <c r="R15" s="6">
        <v>0</v>
      </c>
      <c r="S15" s="7">
        <v>5</v>
      </c>
      <c r="T15" s="6">
        <v>87.1</v>
      </c>
      <c r="U15" s="7">
        <v>4.5999999999999996</v>
      </c>
      <c r="V15" s="6" t="s">
        <v>25</v>
      </c>
      <c r="W15" s="7">
        <v>0</v>
      </c>
      <c r="X15" s="6" t="s">
        <v>25</v>
      </c>
      <c r="Y15" s="7">
        <v>0</v>
      </c>
      <c r="Z15" s="6" t="s">
        <v>25</v>
      </c>
      <c r="AA15" s="7">
        <v>0</v>
      </c>
      <c r="AB15" s="6" t="s">
        <v>25</v>
      </c>
      <c r="AC15" s="7">
        <v>0</v>
      </c>
      <c r="AD15" s="6" t="s">
        <v>25</v>
      </c>
      <c r="AE15" s="7">
        <v>0</v>
      </c>
      <c r="AF15" s="8">
        <f t="shared" ref="AF15:AF19" si="5">E15+G15+I15+K15+M15+O15+Q15+S15+U15+W15+Y15+AA15+AE15</f>
        <v>47.8</v>
      </c>
      <c r="AG15" s="6">
        <v>10</v>
      </c>
      <c r="AH15" s="7">
        <f>AF15/AG15</f>
        <v>4.7799999999999994</v>
      </c>
      <c r="AI15" s="43">
        <f>AF16/AF19*100</f>
        <v>83.440514469453376</v>
      </c>
    </row>
    <row r="16" spans="1:35" ht="48.75" customHeight="1" x14ac:dyDescent="0.25">
      <c r="A16" s="2">
        <v>4</v>
      </c>
      <c r="B16" s="3" t="s">
        <v>62</v>
      </c>
      <c r="C16" s="21" t="s">
        <v>38</v>
      </c>
      <c r="D16" s="6">
        <v>99.7</v>
      </c>
      <c r="E16" s="7">
        <v>9.5</v>
      </c>
      <c r="F16" s="6">
        <v>66.400000000000006</v>
      </c>
      <c r="G16" s="7">
        <v>3.7</v>
      </c>
      <c r="H16" s="6">
        <v>66.400000000000006</v>
      </c>
      <c r="I16" s="7">
        <v>3.7</v>
      </c>
      <c r="J16" s="6">
        <v>100</v>
      </c>
      <c r="K16" s="7">
        <v>10</v>
      </c>
      <c r="L16" s="6">
        <v>0</v>
      </c>
      <c r="M16" s="7">
        <v>5</v>
      </c>
      <c r="N16" s="6">
        <v>0</v>
      </c>
      <c r="O16" s="7">
        <v>5</v>
      </c>
      <c r="P16" s="6">
        <v>33</v>
      </c>
      <c r="Q16" s="7">
        <v>10</v>
      </c>
      <c r="R16" s="6">
        <v>0</v>
      </c>
      <c r="S16" s="7">
        <v>5</v>
      </c>
      <c r="T16" s="6">
        <v>32.5</v>
      </c>
      <c r="U16" s="7">
        <v>0</v>
      </c>
      <c r="V16" s="6" t="s">
        <v>25</v>
      </c>
      <c r="W16" s="7">
        <v>0</v>
      </c>
      <c r="X16" s="6" t="s">
        <v>25</v>
      </c>
      <c r="Y16" s="7">
        <v>0</v>
      </c>
      <c r="Z16" s="6" t="s">
        <v>25</v>
      </c>
      <c r="AA16" s="7">
        <v>0</v>
      </c>
      <c r="AB16" s="6" t="s">
        <v>25</v>
      </c>
      <c r="AC16" s="7">
        <v>0</v>
      </c>
      <c r="AD16" s="6" t="s">
        <v>25</v>
      </c>
      <c r="AE16" s="7">
        <v>0</v>
      </c>
      <c r="AF16" s="8">
        <f>E16+G16+I16+K16+M16+O16+Q16+S16+U16+W16+Y16+AA16+AE16</f>
        <v>51.9</v>
      </c>
      <c r="AG16" s="6">
        <v>10</v>
      </c>
      <c r="AH16" s="7">
        <f t="shared" ref="AH16" si="6">AF16/AG16</f>
        <v>5.1899999999999995</v>
      </c>
      <c r="AI16" s="43">
        <f>AF17/AF19*100</f>
        <v>92.122186495176834</v>
      </c>
    </row>
    <row r="17" spans="1:35" ht="31.5" customHeight="1" x14ac:dyDescent="0.25">
      <c r="A17" s="2">
        <v>5</v>
      </c>
      <c r="B17" s="3" t="s">
        <v>39</v>
      </c>
      <c r="C17" s="21" t="s">
        <v>40</v>
      </c>
      <c r="D17" s="6">
        <v>96.9</v>
      </c>
      <c r="E17" s="7">
        <v>2.2999999999999998</v>
      </c>
      <c r="F17" s="6">
        <v>93.7</v>
      </c>
      <c r="G17" s="7">
        <v>9.6</v>
      </c>
      <c r="H17" s="6">
        <v>93.7</v>
      </c>
      <c r="I17" s="7">
        <v>9.6</v>
      </c>
      <c r="J17" s="6">
        <v>100</v>
      </c>
      <c r="K17" s="7">
        <v>10</v>
      </c>
      <c r="L17" s="6">
        <v>0</v>
      </c>
      <c r="M17" s="7">
        <v>5</v>
      </c>
      <c r="N17" s="6">
        <v>0</v>
      </c>
      <c r="O17" s="7">
        <v>5</v>
      </c>
      <c r="P17" s="6">
        <v>10.9</v>
      </c>
      <c r="Q17" s="7">
        <v>0.8</v>
      </c>
      <c r="R17" s="6">
        <v>0</v>
      </c>
      <c r="S17" s="7">
        <v>5</v>
      </c>
      <c r="T17" s="6">
        <v>92.4</v>
      </c>
      <c r="U17" s="7">
        <v>10</v>
      </c>
      <c r="V17" s="6" t="s">
        <v>25</v>
      </c>
      <c r="W17" s="7">
        <v>0</v>
      </c>
      <c r="X17" s="6" t="s">
        <v>25</v>
      </c>
      <c r="Y17" s="7">
        <v>0</v>
      </c>
      <c r="Z17" s="6" t="s">
        <v>25</v>
      </c>
      <c r="AA17" s="7">
        <v>0</v>
      </c>
      <c r="AB17" s="6" t="s">
        <v>25</v>
      </c>
      <c r="AC17" s="7">
        <v>0</v>
      </c>
      <c r="AD17" s="6" t="s">
        <v>25</v>
      </c>
      <c r="AE17" s="7">
        <v>0</v>
      </c>
      <c r="AF17" s="8">
        <f t="shared" ref="AF17" si="7">E17+G17+I17+K17+M17+O17+Q17+S17+U17+W17+Y17+AA17+AE17</f>
        <v>57.3</v>
      </c>
      <c r="AG17" s="6">
        <v>10</v>
      </c>
      <c r="AH17" s="7">
        <f>AF17/AG17</f>
        <v>5.7299999999999995</v>
      </c>
      <c r="AI17" s="43">
        <f>AF17/AF19*100</f>
        <v>92.122186495176834</v>
      </c>
    </row>
    <row r="18" spans="1:35" ht="15.75" x14ac:dyDescent="0.25">
      <c r="A18" s="2">
        <v>6</v>
      </c>
      <c r="B18" s="3" t="s">
        <v>41</v>
      </c>
      <c r="C18" s="21" t="s">
        <v>42</v>
      </c>
      <c r="D18" s="6">
        <v>98.7</v>
      </c>
      <c r="E18" s="7">
        <v>6.9</v>
      </c>
      <c r="F18" s="6">
        <v>95.6</v>
      </c>
      <c r="G18" s="7">
        <v>10</v>
      </c>
      <c r="H18" s="6">
        <v>95.6</v>
      </c>
      <c r="I18" s="7">
        <v>10</v>
      </c>
      <c r="J18" s="6">
        <v>100</v>
      </c>
      <c r="K18" s="7">
        <v>10</v>
      </c>
      <c r="L18" s="6">
        <v>0</v>
      </c>
      <c r="M18" s="7">
        <v>5</v>
      </c>
      <c r="N18" s="6">
        <v>0</v>
      </c>
      <c r="O18" s="7">
        <v>5</v>
      </c>
      <c r="P18" s="6">
        <v>18</v>
      </c>
      <c r="Q18" s="7">
        <v>3.7</v>
      </c>
      <c r="R18" s="6">
        <v>0</v>
      </c>
      <c r="S18" s="7">
        <v>5</v>
      </c>
      <c r="T18" s="6">
        <v>87</v>
      </c>
      <c r="U18" s="7">
        <v>4.5</v>
      </c>
      <c r="V18" s="6" t="s">
        <v>25</v>
      </c>
      <c r="W18" s="7">
        <v>0</v>
      </c>
      <c r="X18" s="6" t="s">
        <v>25</v>
      </c>
      <c r="Y18" s="7">
        <v>0</v>
      </c>
      <c r="Z18" s="6" t="s">
        <v>25</v>
      </c>
      <c r="AA18" s="7">
        <v>0</v>
      </c>
      <c r="AB18" s="6" t="s">
        <v>25</v>
      </c>
      <c r="AC18" s="7">
        <v>0</v>
      </c>
      <c r="AD18" s="6" t="s">
        <v>25</v>
      </c>
      <c r="AE18" s="7">
        <v>0</v>
      </c>
      <c r="AF18" s="8">
        <f>E18+G18+I18+K18+M18+O18+Q18+S18+U18+W18+Y18+AA18+AE18</f>
        <v>60.1</v>
      </c>
      <c r="AG18" s="6">
        <v>10</v>
      </c>
      <c r="AH18" s="7">
        <f>AF18/AG18</f>
        <v>6.01</v>
      </c>
      <c r="AI18" s="43">
        <f>AF18/AF19*100</f>
        <v>96.623794212218655</v>
      </c>
    </row>
    <row r="19" spans="1:35" ht="40.5" customHeight="1" x14ac:dyDescent="0.25">
      <c r="A19" s="2">
        <v>7</v>
      </c>
      <c r="B19" s="3" t="s">
        <v>43</v>
      </c>
      <c r="C19" s="21" t="s">
        <v>44</v>
      </c>
      <c r="D19" s="6">
        <v>99.5</v>
      </c>
      <c r="E19" s="7">
        <v>9</v>
      </c>
      <c r="F19" s="6">
        <v>94.5</v>
      </c>
      <c r="G19" s="7">
        <v>9.8000000000000007</v>
      </c>
      <c r="H19" s="6">
        <v>94.5</v>
      </c>
      <c r="I19" s="7">
        <v>9.8000000000000007</v>
      </c>
      <c r="J19" s="6">
        <v>100</v>
      </c>
      <c r="K19" s="7">
        <v>10</v>
      </c>
      <c r="L19" s="6">
        <v>0</v>
      </c>
      <c r="M19" s="7">
        <v>5</v>
      </c>
      <c r="N19" s="6">
        <v>0</v>
      </c>
      <c r="O19" s="7">
        <v>5</v>
      </c>
      <c r="P19" s="6">
        <v>18.7</v>
      </c>
      <c r="Q19" s="7">
        <v>4</v>
      </c>
      <c r="R19" s="6">
        <v>0</v>
      </c>
      <c r="S19" s="7">
        <v>5</v>
      </c>
      <c r="T19" s="6">
        <v>87.7</v>
      </c>
      <c r="U19" s="7">
        <v>4.5999999999999996</v>
      </c>
      <c r="V19" s="6" t="s">
        <v>25</v>
      </c>
      <c r="W19" s="7">
        <v>0</v>
      </c>
      <c r="X19" s="6" t="s">
        <v>25</v>
      </c>
      <c r="Y19" s="7">
        <v>0</v>
      </c>
      <c r="Z19" s="6" t="s">
        <v>25</v>
      </c>
      <c r="AA19" s="7">
        <v>0</v>
      </c>
      <c r="AB19" s="6" t="s">
        <v>25</v>
      </c>
      <c r="AC19" s="7">
        <v>0</v>
      </c>
      <c r="AD19" s="6" t="s">
        <v>25</v>
      </c>
      <c r="AE19" s="7">
        <v>0</v>
      </c>
      <c r="AF19" s="8">
        <f t="shared" si="5"/>
        <v>62.2</v>
      </c>
      <c r="AG19" s="6">
        <v>10</v>
      </c>
      <c r="AH19" s="7">
        <f>AF19/AG19</f>
        <v>6.2200000000000006</v>
      </c>
      <c r="AI19" s="43">
        <f>AF19/AF19*100</f>
        <v>100</v>
      </c>
    </row>
    <row r="20" spans="1:35" ht="68.25" customHeight="1" x14ac:dyDescent="0.25">
      <c r="A20" s="27" t="s">
        <v>45</v>
      </c>
      <c r="B20" s="27"/>
      <c r="C20" s="1" t="s">
        <v>22</v>
      </c>
      <c r="D20" s="5">
        <f>(D8+D12)/10</f>
        <v>98.89</v>
      </c>
      <c r="E20" s="5">
        <f t="shared" ref="E20:AE20" si="8">(E8+E12)/10</f>
        <v>4.9800000000000004</v>
      </c>
      <c r="F20" s="5">
        <f t="shared" si="8"/>
        <v>86.32</v>
      </c>
      <c r="G20" s="5">
        <f t="shared" si="8"/>
        <v>6.9</v>
      </c>
      <c r="H20" s="5">
        <f t="shared" si="8"/>
        <v>86.32</v>
      </c>
      <c r="I20" s="5">
        <f t="shared" si="8"/>
        <v>6.9</v>
      </c>
      <c r="J20" s="5">
        <f t="shared" si="8"/>
        <v>99.75</v>
      </c>
      <c r="K20" s="5">
        <f t="shared" si="8"/>
        <v>7.31</v>
      </c>
      <c r="L20" s="5">
        <f t="shared" si="8"/>
        <v>0</v>
      </c>
      <c r="M20" s="5">
        <f t="shared" si="8"/>
        <v>5</v>
      </c>
      <c r="N20" s="5">
        <f t="shared" si="8"/>
        <v>0</v>
      </c>
      <c r="O20" s="5">
        <f t="shared" si="8"/>
        <v>5</v>
      </c>
      <c r="P20" s="5">
        <f t="shared" si="8"/>
        <v>286.3</v>
      </c>
      <c r="Q20" s="5">
        <f t="shared" si="8"/>
        <v>4.29</v>
      </c>
      <c r="R20" s="5">
        <f t="shared" si="8"/>
        <v>0</v>
      </c>
      <c r="S20" s="5">
        <f t="shared" si="8"/>
        <v>5</v>
      </c>
      <c r="T20" s="5">
        <f t="shared" si="8"/>
        <v>72.05</v>
      </c>
      <c r="U20" s="5">
        <f t="shared" si="8"/>
        <v>3.9099999999999993</v>
      </c>
      <c r="V20" s="5" t="s">
        <v>25</v>
      </c>
      <c r="W20" s="5">
        <f t="shared" si="8"/>
        <v>0</v>
      </c>
      <c r="X20" s="5" t="s">
        <v>25</v>
      </c>
      <c r="Y20" s="5">
        <f t="shared" si="8"/>
        <v>1.83</v>
      </c>
      <c r="Z20" s="5" t="s">
        <v>25</v>
      </c>
      <c r="AA20" s="5">
        <f t="shared" si="8"/>
        <v>1.4300000000000002</v>
      </c>
      <c r="AB20" s="5" t="s">
        <v>25</v>
      </c>
      <c r="AC20" s="5">
        <f t="shared" si="8"/>
        <v>3</v>
      </c>
      <c r="AD20" s="5" t="s">
        <v>25</v>
      </c>
      <c r="AE20" s="5">
        <f t="shared" si="8"/>
        <v>3</v>
      </c>
      <c r="AF20" s="5">
        <f>(AF8+AF12)/10</f>
        <v>58.55</v>
      </c>
      <c r="AG20" s="1" t="s">
        <v>22</v>
      </c>
      <c r="AH20" s="9">
        <f>(AH8+AH12)/10</f>
        <v>5.2030000000000003</v>
      </c>
    </row>
  </sheetData>
  <mergeCells count="25">
    <mergeCell ref="A1:AE1"/>
    <mergeCell ref="A2:AE2"/>
    <mergeCell ref="A3:AE3"/>
    <mergeCell ref="A4:AE4"/>
    <mergeCell ref="A12:B12"/>
    <mergeCell ref="X6:Y6"/>
    <mergeCell ref="Z6:AA6"/>
    <mergeCell ref="AD6:AE6"/>
    <mergeCell ref="A20:B20"/>
    <mergeCell ref="A8:B8"/>
    <mergeCell ref="J6:K6"/>
    <mergeCell ref="L6:M6"/>
    <mergeCell ref="V6:W6"/>
    <mergeCell ref="AF6:AH6"/>
    <mergeCell ref="AB6:AC6"/>
    <mergeCell ref="T6:U6"/>
    <mergeCell ref="A6:A7"/>
    <mergeCell ref="B6:B7"/>
    <mergeCell ref="C6:C7"/>
    <mergeCell ref="D6:E6"/>
    <mergeCell ref="F6:G6"/>
    <mergeCell ref="H6:I6"/>
    <mergeCell ref="N6:O6"/>
    <mergeCell ref="P6:Q6"/>
    <mergeCell ref="R6:S6"/>
  </mergeCells>
  <pageMargins left="0.70866141732283472" right="0.11811023622047245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activeCell="K7" sqref="K7"/>
    </sheetView>
  </sheetViews>
  <sheetFormatPr defaultRowHeight="15" x14ac:dyDescent="0.25"/>
  <cols>
    <col min="1" max="1" width="6.140625" style="10" customWidth="1"/>
    <col min="2" max="2" width="22.85546875" style="10" customWidth="1"/>
    <col min="3" max="3" width="13" style="10" customWidth="1"/>
    <col min="4" max="4" width="12.7109375" style="10" customWidth="1"/>
    <col min="5" max="5" width="12.85546875" style="10" customWidth="1"/>
    <col min="6" max="6" width="15.5703125" style="10" customWidth="1"/>
    <col min="7" max="16384" width="9.140625" style="10"/>
  </cols>
  <sheetData>
    <row r="1" spans="1:7" ht="46.5" customHeight="1" x14ac:dyDescent="0.25">
      <c r="A1" s="40" t="s">
        <v>60</v>
      </c>
      <c r="B1" s="40"/>
      <c r="C1" s="40"/>
      <c r="D1" s="40"/>
      <c r="E1" s="40"/>
      <c r="F1" s="40"/>
    </row>
    <row r="3" spans="1:7" ht="39" customHeight="1" x14ac:dyDescent="0.25">
      <c r="A3" s="41" t="s">
        <v>50</v>
      </c>
      <c r="B3" s="41" t="s">
        <v>1</v>
      </c>
      <c r="C3" s="41" t="s">
        <v>2</v>
      </c>
      <c r="D3" s="41" t="s">
        <v>51</v>
      </c>
      <c r="E3" s="41" t="s">
        <v>52</v>
      </c>
      <c r="F3" s="11" t="s">
        <v>53</v>
      </c>
    </row>
    <row r="4" spans="1:7" ht="45" customHeight="1" x14ac:dyDescent="0.25">
      <c r="A4" s="41"/>
      <c r="B4" s="41"/>
      <c r="C4" s="41"/>
      <c r="D4" s="41"/>
      <c r="E4" s="41"/>
      <c r="F4" s="11" t="s">
        <v>54</v>
      </c>
    </row>
    <row r="5" spans="1:7" x14ac:dyDescent="0.2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</row>
    <row r="6" spans="1:7" ht="15" customHeight="1" x14ac:dyDescent="0.25">
      <c r="A6" s="35" t="s">
        <v>21</v>
      </c>
      <c r="B6" s="36"/>
      <c r="C6" s="37"/>
      <c r="D6" s="12">
        <f>SUM(D7:D9)</f>
        <v>228.2</v>
      </c>
      <c r="E6" s="12">
        <f>SUM(E7:E9)</f>
        <v>405</v>
      </c>
      <c r="F6" s="23">
        <f t="shared" ref="F6:F18" si="0">D6/E6</f>
        <v>0.56345679012345673</v>
      </c>
    </row>
    <row r="7" spans="1:7" x14ac:dyDescent="0.25">
      <c r="A7" s="2">
        <v>1</v>
      </c>
      <c r="B7" s="3" t="s">
        <v>23</v>
      </c>
      <c r="C7" s="20" t="s">
        <v>24</v>
      </c>
      <c r="D7" s="13">
        <v>48.1</v>
      </c>
      <c r="E7" s="13">
        <v>135</v>
      </c>
      <c r="F7" s="24">
        <f>D7/E7</f>
        <v>0.35629629629629633</v>
      </c>
      <c r="G7" s="14"/>
    </row>
    <row r="8" spans="1:7" x14ac:dyDescent="0.25">
      <c r="A8" s="2">
        <v>2</v>
      </c>
      <c r="B8" s="3" t="s">
        <v>26</v>
      </c>
      <c r="C8" s="20" t="s">
        <v>27</v>
      </c>
      <c r="D8" s="13">
        <v>73.599999999999994</v>
      </c>
      <c r="E8" s="13">
        <v>135</v>
      </c>
      <c r="F8" s="24">
        <f t="shared" si="0"/>
        <v>0.54518518518518511</v>
      </c>
      <c r="G8" s="14"/>
    </row>
    <row r="9" spans="1:7" x14ac:dyDescent="0.25">
      <c r="A9" s="2">
        <v>3</v>
      </c>
      <c r="B9" s="3" t="s">
        <v>28</v>
      </c>
      <c r="C9" s="20" t="s">
        <v>29</v>
      </c>
      <c r="D9" s="13">
        <v>106.5</v>
      </c>
      <c r="E9" s="13">
        <v>135</v>
      </c>
      <c r="F9" s="24">
        <f t="shared" si="0"/>
        <v>0.78888888888888886</v>
      </c>
      <c r="G9" s="14"/>
    </row>
    <row r="10" spans="1:7" ht="15" customHeight="1" x14ac:dyDescent="0.25">
      <c r="A10" s="35" t="s">
        <v>30</v>
      </c>
      <c r="B10" s="36"/>
      <c r="C10" s="37"/>
      <c r="D10" s="12">
        <f>SUM(D11:D17)</f>
        <v>357.3</v>
      </c>
      <c r="E10" s="12">
        <f>SUM(E11:E17)</f>
        <v>595</v>
      </c>
      <c r="F10" s="23">
        <f t="shared" si="0"/>
        <v>0.60050420168067231</v>
      </c>
      <c r="G10" s="14"/>
    </row>
    <row r="11" spans="1:7" ht="28.5" customHeight="1" x14ac:dyDescent="0.25">
      <c r="A11" s="2">
        <v>1</v>
      </c>
      <c r="B11" s="3" t="s">
        <v>31</v>
      </c>
      <c r="C11" s="20" t="s">
        <v>32</v>
      </c>
      <c r="D11" s="13">
        <v>31.7</v>
      </c>
      <c r="E11" s="13">
        <v>85</v>
      </c>
      <c r="F11" s="24">
        <f>D11/E11</f>
        <v>0.37294117647058822</v>
      </c>
      <c r="G11" s="14"/>
    </row>
    <row r="12" spans="1:7" x14ac:dyDescent="0.25">
      <c r="A12" s="2">
        <v>2</v>
      </c>
      <c r="B12" s="3" t="s">
        <v>33</v>
      </c>
      <c r="C12" s="20" t="s">
        <v>34</v>
      </c>
      <c r="D12" s="13">
        <v>46.3</v>
      </c>
      <c r="E12" s="13">
        <v>85</v>
      </c>
      <c r="F12" s="24">
        <f t="shared" ref="F12:F17" si="1">D12/E12</f>
        <v>0.54470588235294115</v>
      </c>
      <c r="G12" s="14"/>
    </row>
    <row r="13" spans="1:7" x14ac:dyDescent="0.25">
      <c r="A13" s="2">
        <v>3</v>
      </c>
      <c r="B13" s="3" t="s">
        <v>35</v>
      </c>
      <c r="C13" s="20" t="s">
        <v>36</v>
      </c>
      <c r="D13" s="13">
        <v>47.8</v>
      </c>
      <c r="E13" s="13">
        <v>85</v>
      </c>
      <c r="F13" s="24">
        <f t="shared" si="1"/>
        <v>0.5623529411764705</v>
      </c>
      <c r="G13" s="14"/>
    </row>
    <row r="14" spans="1:7" ht="25.5" x14ac:dyDescent="0.25">
      <c r="A14" s="2">
        <v>4</v>
      </c>
      <c r="B14" s="3" t="s">
        <v>37</v>
      </c>
      <c r="C14" s="20" t="s">
        <v>38</v>
      </c>
      <c r="D14" s="13">
        <v>51.9</v>
      </c>
      <c r="E14" s="13">
        <v>85</v>
      </c>
      <c r="F14" s="24">
        <f t="shared" si="1"/>
        <v>0.61058823529411765</v>
      </c>
      <c r="G14" s="14"/>
    </row>
    <row r="15" spans="1:7" x14ac:dyDescent="0.25">
      <c r="A15" s="2">
        <v>5</v>
      </c>
      <c r="B15" s="3" t="s">
        <v>39</v>
      </c>
      <c r="C15" s="20" t="s">
        <v>40</v>
      </c>
      <c r="D15" s="13">
        <v>57.3</v>
      </c>
      <c r="E15" s="13">
        <v>85</v>
      </c>
      <c r="F15" s="24">
        <f t="shared" si="1"/>
        <v>0.67411764705882349</v>
      </c>
      <c r="G15" s="14"/>
    </row>
    <row r="16" spans="1:7" x14ac:dyDescent="0.25">
      <c r="A16" s="2">
        <v>6</v>
      </c>
      <c r="B16" s="3" t="s">
        <v>41</v>
      </c>
      <c r="C16" s="20" t="s">
        <v>42</v>
      </c>
      <c r="D16" s="13">
        <v>60.1</v>
      </c>
      <c r="E16" s="13">
        <v>85</v>
      </c>
      <c r="F16" s="24">
        <f t="shared" si="1"/>
        <v>0.70705882352941174</v>
      </c>
      <c r="G16" s="14"/>
    </row>
    <row r="17" spans="1:18" x14ac:dyDescent="0.25">
      <c r="A17" s="2">
        <v>7</v>
      </c>
      <c r="B17" s="3" t="s">
        <v>43</v>
      </c>
      <c r="C17" s="20" t="s">
        <v>44</v>
      </c>
      <c r="D17" s="13">
        <v>62.2</v>
      </c>
      <c r="E17" s="13">
        <v>85</v>
      </c>
      <c r="F17" s="24">
        <f t="shared" si="1"/>
        <v>0.73176470588235298</v>
      </c>
      <c r="G17" s="14"/>
    </row>
    <row r="18" spans="1:18" x14ac:dyDescent="0.25">
      <c r="A18" s="38" t="s">
        <v>55</v>
      </c>
      <c r="B18" s="38"/>
      <c r="C18" s="15" t="s">
        <v>22</v>
      </c>
      <c r="D18" s="12">
        <f>D6+D10</f>
        <v>585.5</v>
      </c>
      <c r="E18" s="12">
        <f>E6+E10</f>
        <v>1000</v>
      </c>
      <c r="F18" s="23">
        <f t="shared" si="0"/>
        <v>0.58550000000000002</v>
      </c>
    </row>
    <row r="19" spans="1:18" ht="40.5" customHeight="1" x14ac:dyDescent="0.25">
      <c r="A19" s="38" t="s">
        <v>45</v>
      </c>
      <c r="B19" s="38"/>
      <c r="C19" s="15" t="s">
        <v>22</v>
      </c>
      <c r="D19" s="12">
        <f>D18/10</f>
        <v>58.55</v>
      </c>
      <c r="E19" s="12">
        <f>E18/10</f>
        <v>100</v>
      </c>
      <c r="F19" s="23">
        <f>D19/E19</f>
        <v>0.58550000000000002</v>
      </c>
    </row>
    <row r="21" spans="1:18" s="19" customFormat="1" ht="42" customHeight="1" x14ac:dyDescent="0.2">
      <c r="A21" s="33" t="s">
        <v>57</v>
      </c>
      <c r="B21" s="33"/>
      <c r="C21" s="39" t="s">
        <v>56</v>
      </c>
      <c r="D21" s="39"/>
      <c r="E21" s="33" t="s">
        <v>58</v>
      </c>
      <c r="F21" s="33"/>
      <c r="G21" s="16"/>
      <c r="H21" s="16"/>
      <c r="I21" s="16"/>
      <c r="J21" s="16"/>
      <c r="K21" s="16"/>
      <c r="L21" s="16"/>
      <c r="M21" s="16"/>
      <c r="N21" s="34"/>
      <c r="O21" s="34"/>
      <c r="P21" s="17"/>
      <c r="Q21" s="17"/>
      <c r="R21" s="18"/>
    </row>
    <row r="22" spans="1:18" s="19" customFormat="1" ht="12.75" x14ac:dyDescent="0.2"/>
  </sheetData>
  <mergeCells count="14">
    <mergeCell ref="A1:F1"/>
    <mergeCell ref="A3:A4"/>
    <mergeCell ref="B3:B4"/>
    <mergeCell ref="C3:C4"/>
    <mergeCell ref="D3:D4"/>
    <mergeCell ref="E3:E4"/>
    <mergeCell ref="E21:F21"/>
    <mergeCell ref="N21:O21"/>
    <mergeCell ref="A6:C6"/>
    <mergeCell ref="A10:C10"/>
    <mergeCell ref="A18:B18"/>
    <mergeCell ref="A19:B19"/>
    <mergeCell ref="A21:B21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показатели</vt:lpstr>
      <vt:lpstr>ИК</vt:lpstr>
    </vt:vector>
  </TitlesOfParts>
  <Company>Управление Финансов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А. Горюшкина</dc:creator>
  <cp:lastModifiedBy>Ольга А. Горюшкина</cp:lastModifiedBy>
  <cp:lastPrinted>2026-08-05T11:45:26Z</cp:lastPrinted>
  <dcterms:created xsi:type="dcterms:W3CDTF">2026-08-05T07:21:42Z</dcterms:created>
  <dcterms:modified xsi:type="dcterms:W3CDTF">2026-08-06T07:58:55Z</dcterms:modified>
</cp:coreProperties>
</file>